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lo\Desktop\uft-2022\002-CN-2022\1bim-cn-2022\a2cn-17032022\"/>
    </mc:Choice>
  </mc:AlternateContent>
  <xr:revisionPtr revIDLastSave="0" documentId="10_ncr:8100000_{F85B7A83-DA5D-4305-BE77-B6E54FA0C3E2}" xr6:coauthVersionLast="34" xr6:coauthVersionMax="34" xr10:uidLastSave="{00000000-0000-0000-0000-000000000000}"/>
  <bookViews>
    <workbookView xWindow="0" yWindow="0" windowWidth="21600" windowHeight="9525" xr2:uid="{1F1FE49B-B89D-4379-ADAC-F3997CC4C8C3}"/>
  </bookViews>
  <sheets>
    <sheet name="bissec" sheetId="3" r:id="rId1"/>
    <sheet name="posfalsa" sheetId="4" r:id="rId2"/>
    <sheet name="newton" sheetId="5" r:id="rId3"/>
    <sheet name="Planilha1" sheetId="6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3" l="1"/>
  <c r="C13" i="3"/>
  <c r="D13" i="3" s="1"/>
  <c r="E13" i="3"/>
  <c r="F13" i="3" s="1"/>
  <c r="B14" i="3"/>
  <c r="B15" i="3"/>
  <c r="B16" i="3"/>
  <c r="C8" i="3"/>
  <c r="D8" i="3" s="1"/>
  <c r="E8" i="3"/>
  <c r="F8" i="3"/>
  <c r="G8" i="3"/>
  <c r="H8" i="3" s="1"/>
  <c r="H7" i="3"/>
  <c r="F7" i="3"/>
  <c r="D7" i="3"/>
  <c r="H6" i="3"/>
  <c r="F6" i="3"/>
  <c r="D6" i="3"/>
  <c r="N14" i="6"/>
  <c r="L14" i="6"/>
  <c r="H4" i="6"/>
  <c r="I13" i="3" l="1"/>
  <c r="G13" i="3"/>
  <c r="H13" i="3" s="1"/>
  <c r="C14" i="3" s="1"/>
  <c r="E9" i="3"/>
  <c r="C9" i="3"/>
  <c r="I8" i="3"/>
  <c r="C27" i="6"/>
  <c r="C28" i="6"/>
  <c r="C29" i="6"/>
  <c r="C30" i="6"/>
  <c r="C31" i="6"/>
  <c r="C32" i="6"/>
  <c r="C33" i="6"/>
  <c r="B28" i="6"/>
  <c r="B29" i="6" s="1"/>
  <c r="B30" i="6" s="1"/>
  <c r="B31" i="6" s="1"/>
  <c r="B32" i="6" s="1"/>
  <c r="B33" i="6" s="1"/>
  <c r="B34" i="6" s="1"/>
  <c r="B27" i="6"/>
  <c r="C23" i="6"/>
  <c r="C24" i="6"/>
  <c r="C25" i="6"/>
  <c r="C26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3" i="6"/>
  <c r="C4" i="6"/>
  <c r="C5" i="6"/>
  <c r="C6" i="6"/>
  <c r="C7" i="6"/>
  <c r="C8" i="6"/>
  <c r="C9" i="6"/>
  <c r="C2" i="6"/>
  <c r="D14" i="3" l="1"/>
  <c r="E14" i="3"/>
  <c r="D9" i="3"/>
  <c r="G9" i="3"/>
  <c r="H9" i="3" s="1"/>
  <c r="I9" i="3"/>
  <c r="F9" i="3"/>
  <c r="E6" i="5"/>
  <c r="D6" i="5"/>
  <c r="B8" i="4"/>
  <c r="B9" i="4"/>
  <c r="B10" i="4"/>
  <c r="B11" i="4"/>
  <c r="B12" i="4"/>
  <c r="B13" i="4"/>
  <c r="B14" i="4"/>
  <c r="F6" i="4"/>
  <c r="D6" i="4"/>
  <c r="F14" i="3" l="1"/>
  <c r="I14" i="3"/>
  <c r="G14" i="3"/>
  <c r="H14" i="3" s="1"/>
  <c r="C15" i="3" s="1"/>
  <c r="E10" i="3"/>
  <c r="C10" i="3"/>
  <c r="G6" i="4"/>
  <c r="H6" i="4" s="1"/>
  <c r="B8" i="3"/>
  <c r="B9" i="3"/>
  <c r="B10" i="3"/>
  <c r="B11" i="3"/>
  <c r="B12" i="3"/>
  <c r="B7" i="3"/>
  <c r="G6" i="3"/>
  <c r="D15" i="3" l="1"/>
  <c r="E15" i="3"/>
  <c r="D10" i="3"/>
  <c r="G10" i="3"/>
  <c r="H10" i="3" s="1"/>
  <c r="I10" i="3"/>
  <c r="F10" i="3"/>
  <c r="E11" i="3" s="1"/>
  <c r="E7" i="3"/>
  <c r="B7" i="4"/>
  <c r="I6" i="3"/>
  <c r="F6" i="5"/>
  <c r="B7" i="5"/>
  <c r="B8" i="5" s="1"/>
  <c r="B9" i="5" s="1"/>
  <c r="B10" i="5" s="1"/>
  <c r="F15" i="3" l="1"/>
  <c r="I15" i="3"/>
  <c r="G15" i="3"/>
  <c r="H15" i="3" s="1"/>
  <c r="C16" i="3" s="1"/>
  <c r="F11" i="3"/>
  <c r="C11" i="3"/>
  <c r="C7" i="3"/>
  <c r="C7" i="4"/>
  <c r="D7" i="4" s="1"/>
  <c r="C7" i="5"/>
  <c r="D16" i="3" l="1"/>
  <c r="E16" i="3"/>
  <c r="E12" i="3"/>
  <c r="G11" i="3"/>
  <c r="H11" i="3" s="1"/>
  <c r="D11" i="3"/>
  <c r="C12" i="3" s="1"/>
  <c r="I11" i="3"/>
  <c r="E7" i="5"/>
  <c r="D7" i="5"/>
  <c r="F7" i="5" s="1"/>
  <c r="C8" i="5" s="1"/>
  <c r="G7" i="3"/>
  <c r="I7" i="3"/>
  <c r="E7" i="4"/>
  <c r="F7" i="4" s="1"/>
  <c r="F16" i="3" l="1"/>
  <c r="I16" i="3"/>
  <c r="G16" i="3"/>
  <c r="H16" i="3" s="1"/>
  <c r="G12" i="3"/>
  <c r="H12" i="3" s="1"/>
  <c r="D12" i="3"/>
  <c r="F12" i="3"/>
  <c r="I12" i="3"/>
  <c r="D8" i="5"/>
  <c r="E8" i="5"/>
  <c r="G7" i="4"/>
  <c r="H7" i="4" s="1"/>
  <c r="C8" i="4" s="1"/>
  <c r="D8" i="4" l="1"/>
  <c r="E8" i="4"/>
  <c r="F8" i="4" s="1"/>
  <c r="F8" i="5"/>
  <c r="C9" i="5" s="1"/>
  <c r="G7" i="5"/>
  <c r="I7" i="4"/>
  <c r="G8" i="5" l="1"/>
  <c r="G8" i="4"/>
  <c r="D9" i="5"/>
  <c r="E9" i="5"/>
  <c r="H8" i="4" l="1"/>
  <c r="I8" i="4"/>
  <c r="F9" i="5"/>
  <c r="C10" i="5" s="1"/>
  <c r="G9" i="5"/>
  <c r="E9" i="4" l="1"/>
  <c r="F9" i="4" s="1"/>
  <c r="C9" i="4"/>
  <c r="D10" i="5"/>
  <c r="E10" i="5"/>
  <c r="D9" i="4" l="1"/>
  <c r="G9" i="4"/>
  <c r="F10" i="5"/>
  <c r="G10" i="5" s="1"/>
  <c r="I9" i="4" l="1"/>
  <c r="H9" i="4"/>
  <c r="E10" i="4" s="1"/>
  <c r="F10" i="4" s="1"/>
  <c r="C10" i="4" l="1"/>
  <c r="D10" i="4" l="1"/>
  <c r="G10" i="4" s="1"/>
  <c r="H10" i="4" l="1"/>
  <c r="E11" i="4" s="1"/>
  <c r="F11" i="4" s="1"/>
  <c r="I10" i="4"/>
  <c r="C11" i="4" l="1"/>
  <c r="D11" i="4" l="1"/>
  <c r="G11" i="4" s="1"/>
  <c r="H11" i="4" l="1"/>
  <c r="E12" i="4" s="1"/>
  <c r="F12" i="4" s="1"/>
  <c r="I11" i="4"/>
  <c r="C12" i="4" l="1"/>
  <c r="D12" i="4" s="1"/>
  <c r="G12" i="4" s="1"/>
  <c r="H12" i="4" l="1"/>
  <c r="E13" i="4" s="1"/>
  <c r="F13" i="4" s="1"/>
  <c r="I12" i="4"/>
  <c r="C13" i="4" l="1"/>
  <c r="D13" i="4"/>
  <c r="G13" i="4" l="1"/>
  <c r="H13" i="4" l="1"/>
  <c r="I13" i="4"/>
  <c r="E14" i="4" l="1"/>
  <c r="F14" i="4" s="1"/>
  <c r="C14" i="4"/>
  <c r="D14" i="4" l="1"/>
  <c r="G14" i="4" s="1"/>
  <c r="H14" i="4" l="1"/>
  <c r="I14" i="4"/>
</calcChain>
</file>

<file path=xl/sharedStrings.xml><?xml version="1.0" encoding="utf-8"?>
<sst xmlns="http://schemas.openxmlformats.org/spreadsheetml/2006/main" count="50" uniqueCount="28">
  <si>
    <t>Método de Newton Raphson</t>
  </si>
  <si>
    <t>k</t>
  </si>
  <si>
    <t>x</t>
  </si>
  <si>
    <t>f(xk)</t>
  </si>
  <si>
    <t>f'(xk)</t>
  </si>
  <si>
    <t>Xk</t>
  </si>
  <si>
    <t>Erro</t>
  </si>
  <si>
    <t>ATENÇÃO: Para fazer um novo exerício, com uma nova função:</t>
  </si>
  <si>
    <t xml:space="preserve">Apagar os dados a partir da linha 3 (k=2) </t>
  </si>
  <si>
    <t>Na linha 1 (k=0),editar os campos: "x", "f(xk) e "f'(xk)" manualmente. Obs.: "Xk" é calculado automaticamente.</t>
  </si>
  <si>
    <t>Na linha 2 (k=1), editar somente o campos "f(xk)", "f'(xk)" e "Xk", extendendo-os a partir da linha 1 (k=0). Obs.: "x" e o "Erro" são prrenchidos automaticamente.</t>
  </si>
  <si>
    <t>A partir da linha 3 (k=2) basta extender os dados da linha 2 (k=1).</t>
  </si>
  <si>
    <t>Método da Bissecção</t>
  </si>
  <si>
    <t>a</t>
  </si>
  <si>
    <t>f(a)</t>
  </si>
  <si>
    <t>b</t>
  </si>
  <si>
    <t>f(b)</t>
  </si>
  <si>
    <t>xk</t>
  </si>
  <si>
    <t xml:space="preserve">Apagar os dados, com exceção da coluna do "k", a partir da linha 3 (k=2) </t>
  </si>
  <si>
    <t xml:space="preserve">Mudar a primeira linha manualmente, editando os campos: "a", "f(a), "b", "f(b)" e "f(xk)". </t>
  </si>
  <si>
    <t>Mudar a segunda linha, extendendo "f(a)", "f(b)" e "f(xk)"</t>
  </si>
  <si>
    <t>Preencher automaticamente os dados das linhas, com exceção da coluna do "k", a partir de k=3</t>
  </si>
  <si>
    <t>Método da Posicação Falsa</t>
  </si>
  <si>
    <t>a =</t>
  </si>
  <si>
    <t>b =</t>
  </si>
  <si>
    <t>c =</t>
  </si>
  <si>
    <t>y</t>
  </si>
  <si>
    <t>sem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</si>
</sst>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color theme="1"/>
      <name val="Times New Roman"/>
      <family val="1"/>
    </font>
    <font>
      <sz val="12"/>
      <color theme="1"/>
      <name val="Times New Roman"/>
      <family val="1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1CBA6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1" xfId="0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horizontal="right"/>
    </xf>
    <xf numFmtId="0" fontId="4" fillId="0" borderId="0" xfId="0" applyFont="1" applyFill="1" applyBorder="1" applyAlignment="1">
      <alignment horizontal="right" vertic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7" fillId="0" borderId="0" xfId="0" applyFont="1" applyFill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0" fillId="0" borderId="13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2" xfId="0" applyBorder="1" applyAlignment="1">
      <alignment horizontal="left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1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2" xfId="0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1CB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newton!A1"/><Relationship Id="rId2" Type="http://schemas.openxmlformats.org/officeDocument/2006/relationships/hyperlink" Target="#bissec!A1"/><Relationship Id="rId1" Type="http://schemas.openxmlformats.org/officeDocument/2006/relationships/image" Target="../media/image1.png"/><Relationship Id="rId4" Type="http://schemas.openxmlformats.org/officeDocument/2006/relationships/hyperlink" Target="#posfalsa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newton!A1"/><Relationship Id="rId2" Type="http://schemas.openxmlformats.org/officeDocument/2006/relationships/hyperlink" Target="#bissec!A1"/><Relationship Id="rId1" Type="http://schemas.openxmlformats.org/officeDocument/2006/relationships/image" Target="../media/image1.png"/><Relationship Id="rId4" Type="http://schemas.openxmlformats.org/officeDocument/2006/relationships/hyperlink" Target="#posfalsa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newton!A1"/><Relationship Id="rId2" Type="http://schemas.openxmlformats.org/officeDocument/2006/relationships/hyperlink" Target="#bissec!A1"/><Relationship Id="rId1" Type="http://schemas.openxmlformats.org/officeDocument/2006/relationships/image" Target="../media/image1.png"/><Relationship Id="rId4" Type="http://schemas.openxmlformats.org/officeDocument/2006/relationships/hyperlink" Target="#posfalsa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409574</xdr:colOff>
      <xdr:row>0</xdr:row>
      <xdr:rowOff>28575</xdr:rowOff>
    </xdr:from>
    <xdr:to>
      <xdr:col>2</xdr:col>
      <xdr:colOff>276224</xdr:colOff>
      <xdr:row>0</xdr:row>
      <xdr:rowOff>601840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16D576F-F3A8-4930-8548-F88F805B06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4" y="28575"/>
          <a:ext cx="828675" cy="573265"/>
        </a:xfrm>
        <a:prstGeom prst="rect">
          <a:avLst/>
        </a:prstGeom>
      </xdr:spPr>
    </xdr:pic>
    <xdr:clientData/>
  </xdr:twoCellAnchor>
  <xdr:twoCellAnchor editAs="absolute">
    <xdr:from>
      <xdr:col>2</xdr:col>
      <xdr:colOff>733425</xdr:colOff>
      <xdr:row>0</xdr:row>
      <xdr:rowOff>138113</xdr:rowOff>
    </xdr:from>
    <xdr:to>
      <xdr:col>4</xdr:col>
      <xdr:colOff>152400</xdr:colOff>
      <xdr:row>0</xdr:row>
      <xdr:rowOff>528638</xdr:rowOff>
    </xdr:to>
    <xdr:sp macro="" textlink="">
      <xdr:nvSpPr>
        <xdr:cNvPr id="3" name="Retângulo: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20583E9-7C25-40CD-8831-2F0173A07388}"/>
            </a:ext>
          </a:extLst>
        </xdr:cNvPr>
        <xdr:cNvSpPr/>
      </xdr:nvSpPr>
      <xdr:spPr>
        <a:xfrm>
          <a:off x="1695450" y="138113"/>
          <a:ext cx="1438275" cy="390525"/>
        </a:xfrm>
        <a:prstGeom prst="roundRect">
          <a:avLst/>
        </a:prstGeom>
        <a:solidFill>
          <a:schemeClr val="accent6">
            <a:lumMod val="50000"/>
          </a:schemeClr>
        </a:solidFill>
        <a:ln>
          <a:noFill/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300" b="1"/>
            <a:t>BISSECÇÃO</a:t>
          </a:r>
        </a:p>
      </xdr:txBody>
    </xdr:sp>
    <xdr:clientData/>
  </xdr:twoCellAnchor>
  <xdr:twoCellAnchor editAs="absolute">
    <xdr:from>
      <xdr:col>6</xdr:col>
      <xdr:colOff>9525</xdr:colOff>
      <xdr:row>0</xdr:row>
      <xdr:rowOff>138113</xdr:rowOff>
    </xdr:from>
    <xdr:to>
      <xdr:col>7</xdr:col>
      <xdr:colOff>438150</xdr:colOff>
      <xdr:row>0</xdr:row>
      <xdr:rowOff>528638</xdr:rowOff>
    </xdr:to>
    <xdr:sp macro="" textlink="">
      <xdr:nvSpPr>
        <xdr:cNvPr id="4" name="Retângulo: Cantos Arredondado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1EB0BCE-1606-4F5E-B8F7-DF34BA95F8A1}"/>
            </a:ext>
          </a:extLst>
        </xdr:cNvPr>
        <xdr:cNvSpPr/>
      </xdr:nvSpPr>
      <xdr:spPr>
        <a:xfrm>
          <a:off x="5010150" y="138113"/>
          <a:ext cx="1438275" cy="390525"/>
        </a:xfrm>
        <a:prstGeom prst="roundRect">
          <a:avLst/>
        </a:prstGeom>
        <a:solidFill>
          <a:srgbClr val="002060"/>
        </a:solidFill>
        <a:ln>
          <a:noFill/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300" b="1"/>
            <a:t>NEWTON</a:t>
          </a:r>
        </a:p>
      </xdr:txBody>
    </xdr:sp>
    <xdr:clientData/>
  </xdr:twoCellAnchor>
  <xdr:twoCellAnchor editAs="absolute">
    <xdr:from>
      <xdr:col>4</xdr:col>
      <xdr:colOff>381000</xdr:colOff>
      <xdr:row>0</xdr:row>
      <xdr:rowOff>138113</xdr:rowOff>
    </xdr:from>
    <xdr:to>
      <xdr:col>5</xdr:col>
      <xdr:colOff>809625</xdr:colOff>
      <xdr:row>0</xdr:row>
      <xdr:rowOff>528638</xdr:rowOff>
    </xdr:to>
    <xdr:sp macro="" textlink="">
      <xdr:nvSpPr>
        <xdr:cNvPr id="5" name="Retângulo: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5BA78F9-DA67-40A2-AFA5-3E391E5A7BFB}"/>
            </a:ext>
          </a:extLst>
        </xdr:cNvPr>
        <xdr:cNvSpPr/>
      </xdr:nvSpPr>
      <xdr:spPr>
        <a:xfrm>
          <a:off x="3362325" y="138113"/>
          <a:ext cx="1438275" cy="390525"/>
        </a:xfrm>
        <a:prstGeom prst="roundRect">
          <a:avLst/>
        </a:prstGeom>
        <a:solidFill>
          <a:srgbClr val="002060"/>
        </a:solidFill>
        <a:ln>
          <a:noFill/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300" b="1"/>
            <a:t>POS.</a:t>
          </a:r>
          <a:r>
            <a:rPr lang="pt-BR" sz="1300" b="1" baseline="0"/>
            <a:t> FALSA</a:t>
          </a:r>
          <a:endParaRPr lang="pt-BR" sz="1300" b="1"/>
        </a:p>
      </xdr:txBody>
    </xdr:sp>
    <xdr:clientData/>
  </xdr:twoCellAnchor>
  <xdr:oneCellAnchor>
    <xdr:from>
      <xdr:col>2</xdr:col>
      <xdr:colOff>363682</xdr:colOff>
      <xdr:row>3</xdr:row>
      <xdr:rowOff>51955</xdr:rowOff>
    </xdr:from>
    <xdr:ext cx="1482842" cy="20351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aixaDeTexto 5">
              <a:extLst>
                <a:ext uri="{FF2B5EF4-FFF2-40B4-BE49-F238E27FC236}">
                  <a16:creationId xmlns:a16="http://schemas.microsoft.com/office/drawing/2014/main" id="{568CB037-DFD1-47A7-9E8C-178696969005}"/>
                </a:ext>
              </a:extLst>
            </xdr:cNvPr>
            <xdr:cNvSpPr txBox="1"/>
          </xdr:nvSpPr>
          <xdr:spPr>
            <a:xfrm>
              <a:off x="1735282" y="461530"/>
              <a:ext cx="1482842" cy="2035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t-BR" sz="1300" b="1" i="1">
                        <a:latin typeface="Cambria Math" panose="02040503050406030204" pitchFamily="18" charset="0"/>
                      </a:rPr>
                      <m:t>𝒇</m:t>
                    </m:r>
                    <m:d>
                      <m:dPr>
                        <m:ctrlPr>
                          <a:rPr lang="pt-BR" sz="1300" b="1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pt-BR" sz="1300" b="1" i="1">
                            <a:latin typeface="Cambria Math" panose="02040503050406030204" pitchFamily="18" charset="0"/>
                          </a:rPr>
                          <m:t>𝒙</m:t>
                        </m:r>
                      </m:e>
                    </m:d>
                    <m:r>
                      <a:rPr lang="pt-BR" sz="1300" b="1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pt-BR" sz="1300" b="1" i="1">
                        <a:latin typeface="Cambria Math" panose="02040503050406030204" pitchFamily="18" charset="0"/>
                      </a:rPr>
                      <m:t>𝒙𝒍𝒐𝒈</m:t>
                    </m:r>
                    <m:d>
                      <m:dPr>
                        <m:ctrlPr>
                          <a:rPr lang="pt-BR" sz="1300" b="1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pt-BR" sz="1300" b="1" i="1">
                            <a:latin typeface="Cambria Math" panose="02040503050406030204" pitchFamily="18" charset="0"/>
                          </a:rPr>
                          <m:t>𝒙</m:t>
                        </m:r>
                      </m:e>
                    </m:d>
                    <m:r>
                      <a:rPr lang="pt-BR" sz="1300" b="1" i="1">
                        <a:latin typeface="Cambria Math" panose="02040503050406030204" pitchFamily="18" charset="0"/>
                      </a:rPr>
                      <m:t>−</m:t>
                    </m:r>
                    <m:r>
                      <a:rPr lang="pt-BR" sz="1300" b="1" i="1">
                        <a:latin typeface="Cambria Math" panose="02040503050406030204" pitchFamily="18" charset="0"/>
                      </a:rPr>
                      <m:t>𝟏</m:t>
                    </m:r>
                  </m:oMath>
                </m:oMathPara>
              </a14:m>
              <a:endParaRPr lang="pt-BR" sz="1300" b="1" i="1"/>
            </a:p>
          </xdr:txBody>
        </xdr:sp>
      </mc:Choice>
      <mc:Fallback xmlns="">
        <xdr:sp macro="" textlink="">
          <xdr:nvSpPr>
            <xdr:cNvPr id="6" name="CaixaDeTexto 5">
              <a:extLst>
                <a:ext uri="{FF2B5EF4-FFF2-40B4-BE49-F238E27FC236}">
                  <a16:creationId xmlns:a16="http://schemas.microsoft.com/office/drawing/2014/main" id="{568CB037-DFD1-47A7-9E8C-178696969005}"/>
                </a:ext>
              </a:extLst>
            </xdr:cNvPr>
            <xdr:cNvSpPr txBox="1"/>
          </xdr:nvSpPr>
          <xdr:spPr>
            <a:xfrm>
              <a:off x="1735282" y="461530"/>
              <a:ext cx="1482842" cy="2035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t-BR" sz="1300" b="1" i="0">
                  <a:latin typeface="Cambria Math" panose="02040503050406030204" pitchFamily="18" charset="0"/>
                </a:rPr>
                <a:t>𝒇(𝒙)=𝒙𝒍𝒐𝒈(𝒙)−𝟏</a:t>
              </a:r>
              <a:endParaRPr lang="pt-BR" sz="1300" b="1" i="1"/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409574</xdr:colOff>
      <xdr:row>0</xdr:row>
      <xdr:rowOff>28575</xdr:rowOff>
    </xdr:from>
    <xdr:to>
      <xdr:col>2</xdr:col>
      <xdr:colOff>161924</xdr:colOff>
      <xdr:row>0</xdr:row>
      <xdr:rowOff>601840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5067593-E526-4DC0-BBCF-61823C43D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4" y="28575"/>
          <a:ext cx="828675" cy="573265"/>
        </a:xfrm>
        <a:prstGeom prst="rect">
          <a:avLst/>
        </a:prstGeom>
      </xdr:spPr>
    </xdr:pic>
    <xdr:clientData/>
  </xdr:twoCellAnchor>
  <xdr:twoCellAnchor editAs="absolute">
    <xdr:from>
      <xdr:col>2</xdr:col>
      <xdr:colOff>619125</xdr:colOff>
      <xdr:row>0</xdr:row>
      <xdr:rowOff>138113</xdr:rowOff>
    </xdr:from>
    <xdr:to>
      <xdr:col>4</xdr:col>
      <xdr:colOff>0</xdr:colOff>
      <xdr:row>0</xdr:row>
      <xdr:rowOff>528638</xdr:rowOff>
    </xdr:to>
    <xdr:sp macro="" textlink="">
      <xdr:nvSpPr>
        <xdr:cNvPr id="3" name="Retângulo: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866AB8B-AA94-4A21-9602-19BFB9140737}"/>
            </a:ext>
          </a:extLst>
        </xdr:cNvPr>
        <xdr:cNvSpPr/>
      </xdr:nvSpPr>
      <xdr:spPr>
        <a:xfrm>
          <a:off x="1695450" y="138113"/>
          <a:ext cx="1438275" cy="390525"/>
        </a:xfrm>
        <a:prstGeom prst="roundRect">
          <a:avLst/>
        </a:prstGeom>
        <a:solidFill>
          <a:srgbClr val="002060"/>
        </a:solidFill>
        <a:ln>
          <a:noFill/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300" b="1"/>
            <a:t>BISSECÇÃO</a:t>
          </a:r>
        </a:p>
      </xdr:txBody>
    </xdr:sp>
    <xdr:clientData/>
  </xdr:twoCellAnchor>
  <xdr:twoCellAnchor editAs="absolute">
    <xdr:from>
      <xdr:col>5</xdr:col>
      <xdr:colOff>847725</xdr:colOff>
      <xdr:row>0</xdr:row>
      <xdr:rowOff>138113</xdr:rowOff>
    </xdr:from>
    <xdr:to>
      <xdr:col>7</xdr:col>
      <xdr:colOff>228600</xdr:colOff>
      <xdr:row>0</xdr:row>
      <xdr:rowOff>528638</xdr:rowOff>
    </xdr:to>
    <xdr:sp macro="" textlink="">
      <xdr:nvSpPr>
        <xdr:cNvPr id="4" name="Retângulo: Cantos Arredondado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E584761-8FAD-4887-A505-7829ECF84F4E}"/>
            </a:ext>
          </a:extLst>
        </xdr:cNvPr>
        <xdr:cNvSpPr/>
      </xdr:nvSpPr>
      <xdr:spPr>
        <a:xfrm>
          <a:off x="5010150" y="138113"/>
          <a:ext cx="1438275" cy="390525"/>
        </a:xfrm>
        <a:prstGeom prst="roundRect">
          <a:avLst/>
        </a:prstGeom>
        <a:solidFill>
          <a:srgbClr val="002060"/>
        </a:solidFill>
        <a:ln>
          <a:noFill/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300" b="1"/>
            <a:t>NEWTON</a:t>
          </a:r>
        </a:p>
      </xdr:txBody>
    </xdr:sp>
    <xdr:clientData/>
  </xdr:twoCellAnchor>
  <xdr:twoCellAnchor editAs="absolute">
    <xdr:from>
      <xdr:col>4</xdr:col>
      <xdr:colOff>228600</xdr:colOff>
      <xdr:row>0</xdr:row>
      <xdr:rowOff>138113</xdr:rowOff>
    </xdr:from>
    <xdr:to>
      <xdr:col>5</xdr:col>
      <xdr:colOff>638175</xdr:colOff>
      <xdr:row>0</xdr:row>
      <xdr:rowOff>528638</xdr:rowOff>
    </xdr:to>
    <xdr:sp macro="" textlink="">
      <xdr:nvSpPr>
        <xdr:cNvPr id="5" name="Retângulo: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8167C67-141F-4ABB-AA17-995B88CE113D}"/>
            </a:ext>
          </a:extLst>
        </xdr:cNvPr>
        <xdr:cNvSpPr/>
      </xdr:nvSpPr>
      <xdr:spPr>
        <a:xfrm>
          <a:off x="3362325" y="138113"/>
          <a:ext cx="1438275" cy="390525"/>
        </a:xfrm>
        <a:prstGeom prst="roundRect">
          <a:avLst/>
        </a:prstGeom>
        <a:solidFill>
          <a:schemeClr val="accent6">
            <a:lumMod val="50000"/>
          </a:schemeClr>
        </a:solidFill>
        <a:ln>
          <a:noFill/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300" b="1"/>
            <a:t>POS.</a:t>
          </a:r>
          <a:r>
            <a:rPr lang="pt-BR" sz="1300" b="1" baseline="0"/>
            <a:t> FALSA</a:t>
          </a:r>
          <a:endParaRPr lang="pt-BR" sz="13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409574</xdr:colOff>
      <xdr:row>0</xdr:row>
      <xdr:rowOff>28575</xdr:rowOff>
    </xdr:from>
    <xdr:to>
      <xdr:col>2</xdr:col>
      <xdr:colOff>285749</xdr:colOff>
      <xdr:row>0</xdr:row>
      <xdr:rowOff>601840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0E86326-C4C7-4EFA-B76E-6438796C8A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4" y="28575"/>
          <a:ext cx="828675" cy="573265"/>
        </a:xfrm>
        <a:prstGeom prst="rect">
          <a:avLst/>
        </a:prstGeom>
      </xdr:spPr>
    </xdr:pic>
    <xdr:clientData/>
  </xdr:twoCellAnchor>
  <xdr:twoCellAnchor editAs="absolute">
    <xdr:from>
      <xdr:col>2</xdr:col>
      <xdr:colOff>742950</xdr:colOff>
      <xdr:row>0</xdr:row>
      <xdr:rowOff>138113</xdr:rowOff>
    </xdr:from>
    <xdr:to>
      <xdr:col>4</xdr:col>
      <xdr:colOff>276225</xdr:colOff>
      <xdr:row>0</xdr:row>
      <xdr:rowOff>528638</xdr:rowOff>
    </xdr:to>
    <xdr:sp macro="" textlink="">
      <xdr:nvSpPr>
        <xdr:cNvPr id="3" name="Retângulo: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4948407-08D6-402B-B5BC-5587FCEB6FA7}"/>
            </a:ext>
          </a:extLst>
        </xdr:cNvPr>
        <xdr:cNvSpPr/>
      </xdr:nvSpPr>
      <xdr:spPr>
        <a:xfrm>
          <a:off x="1695450" y="138113"/>
          <a:ext cx="1438275" cy="390525"/>
        </a:xfrm>
        <a:prstGeom prst="roundRect">
          <a:avLst/>
        </a:prstGeom>
        <a:solidFill>
          <a:srgbClr val="002060"/>
        </a:solidFill>
        <a:ln>
          <a:noFill/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300" b="1"/>
            <a:t>BISSECÇÃO</a:t>
          </a:r>
        </a:p>
      </xdr:txBody>
    </xdr:sp>
    <xdr:clientData/>
  </xdr:twoCellAnchor>
  <xdr:twoCellAnchor editAs="absolute">
    <xdr:from>
      <xdr:col>6</xdr:col>
      <xdr:colOff>247650</xdr:colOff>
      <xdr:row>0</xdr:row>
      <xdr:rowOff>138113</xdr:rowOff>
    </xdr:from>
    <xdr:to>
      <xdr:col>8</xdr:col>
      <xdr:colOff>123825</xdr:colOff>
      <xdr:row>0</xdr:row>
      <xdr:rowOff>528638</xdr:rowOff>
    </xdr:to>
    <xdr:sp macro="" textlink="">
      <xdr:nvSpPr>
        <xdr:cNvPr id="4" name="Retângulo: Cantos Arredondado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A155D13-FFC8-4663-87DB-E29F91479301}"/>
            </a:ext>
          </a:extLst>
        </xdr:cNvPr>
        <xdr:cNvSpPr/>
      </xdr:nvSpPr>
      <xdr:spPr>
        <a:xfrm>
          <a:off x="5010150" y="138113"/>
          <a:ext cx="1438275" cy="390525"/>
        </a:xfrm>
        <a:prstGeom prst="roundRect">
          <a:avLst/>
        </a:prstGeom>
        <a:solidFill>
          <a:schemeClr val="accent6">
            <a:lumMod val="50000"/>
          </a:schemeClr>
        </a:solidFill>
        <a:ln>
          <a:noFill/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300" b="1"/>
            <a:t>NEWTON</a:t>
          </a:r>
        </a:p>
      </xdr:txBody>
    </xdr:sp>
    <xdr:clientData/>
  </xdr:twoCellAnchor>
  <xdr:twoCellAnchor editAs="absolute">
    <xdr:from>
      <xdr:col>4</xdr:col>
      <xdr:colOff>504825</xdr:colOff>
      <xdr:row>0</xdr:row>
      <xdr:rowOff>138113</xdr:rowOff>
    </xdr:from>
    <xdr:to>
      <xdr:col>6</xdr:col>
      <xdr:colOff>38100</xdr:colOff>
      <xdr:row>0</xdr:row>
      <xdr:rowOff>528638</xdr:rowOff>
    </xdr:to>
    <xdr:sp macro="" textlink="">
      <xdr:nvSpPr>
        <xdr:cNvPr id="5" name="Retângulo: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224424B-3972-40FE-B851-6F81FC12B130}"/>
            </a:ext>
          </a:extLst>
        </xdr:cNvPr>
        <xdr:cNvSpPr/>
      </xdr:nvSpPr>
      <xdr:spPr>
        <a:xfrm>
          <a:off x="3362325" y="138113"/>
          <a:ext cx="1438275" cy="390525"/>
        </a:xfrm>
        <a:prstGeom prst="roundRect">
          <a:avLst/>
        </a:prstGeom>
        <a:solidFill>
          <a:srgbClr val="002060"/>
        </a:solidFill>
        <a:ln>
          <a:noFill/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300" b="1"/>
            <a:t>POS.</a:t>
          </a:r>
          <a:r>
            <a:rPr lang="pt-BR" sz="1300" b="1" baseline="0"/>
            <a:t> FALSA</a:t>
          </a:r>
          <a:endParaRPr lang="pt-BR" sz="13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AE32E-628A-4C70-9C96-057ECE9FD1C0}">
  <dimension ref="B1:I23"/>
  <sheetViews>
    <sheetView showGridLines="0" showRowColHeaders="0" tabSelected="1" zoomScale="130" zoomScaleNormal="130" workbookViewId="0">
      <pane ySplit="2" topLeftCell="A12" activePane="bottomLeft" state="frozen"/>
      <selection pane="bottomLeft" activeCell="I6" sqref="I6"/>
    </sheetView>
  </sheetViews>
  <sheetFormatPr defaultRowHeight="15" x14ac:dyDescent="0.25"/>
  <cols>
    <col min="2" max="2" width="5.28515625" customWidth="1"/>
    <col min="3" max="9" width="15.140625" customWidth="1"/>
  </cols>
  <sheetData>
    <row r="1" spans="2:9" s="1" customFormat="1" ht="50.25" customHeight="1" x14ac:dyDescent="0.25"/>
    <row r="2" spans="2:9" s="2" customFormat="1" ht="8.25" customHeight="1" x14ac:dyDescent="0.25"/>
    <row r="3" spans="2:9" ht="15.75" thickBot="1" x14ac:dyDescent="0.3"/>
    <row r="4" spans="2:9" ht="23.25" thickBot="1" x14ac:dyDescent="0.3">
      <c r="B4" s="26" t="s">
        <v>12</v>
      </c>
      <c r="C4" s="27"/>
      <c r="D4" s="27"/>
      <c r="E4" s="27"/>
      <c r="F4" s="27"/>
      <c r="G4" s="27"/>
      <c r="H4" s="27"/>
      <c r="I4" s="28"/>
    </row>
    <row r="5" spans="2:9" ht="15.75" x14ac:dyDescent="0.25">
      <c r="B5" s="9" t="s">
        <v>1</v>
      </c>
      <c r="C5" s="9" t="s">
        <v>13</v>
      </c>
      <c r="D5" s="9" t="s">
        <v>14</v>
      </c>
      <c r="E5" s="9" t="s">
        <v>15</v>
      </c>
      <c r="F5" s="9" t="s">
        <v>16</v>
      </c>
      <c r="G5" s="9" t="s">
        <v>17</v>
      </c>
      <c r="H5" s="9" t="s">
        <v>3</v>
      </c>
      <c r="I5" s="9" t="s">
        <v>6</v>
      </c>
    </row>
    <row r="6" spans="2:9" ht="15.75" x14ac:dyDescent="0.25">
      <c r="B6" s="10">
        <v>0</v>
      </c>
      <c r="C6" s="10">
        <v>6</v>
      </c>
      <c r="D6" s="10">
        <f>(C6-4)^2-4-LOG10(C6)</f>
        <v>-0.77815125038364363</v>
      </c>
      <c r="E6" s="10">
        <v>7</v>
      </c>
      <c r="F6" s="10">
        <f>(E6-4)^2-4-LOG10(E6)</f>
        <v>4.1549019599857431</v>
      </c>
      <c r="G6" s="10">
        <f>(C6+E6)/2</f>
        <v>6.5</v>
      </c>
      <c r="H6" s="10">
        <f>(G6-4)^2-4-LOG(G6)</f>
        <v>1.4370866433571443</v>
      </c>
      <c r="I6" s="10">
        <f>ABS(E6-C6)</f>
        <v>1</v>
      </c>
    </row>
    <row r="7" spans="2:9" ht="15.75" x14ac:dyDescent="0.25">
      <c r="B7" s="10">
        <f>B6+1</f>
        <v>1</v>
      </c>
      <c r="C7" s="10">
        <f>IF(D6*H6&lt;0,C6,G6)</f>
        <v>6</v>
      </c>
      <c r="D7" s="10">
        <f>(C7-4)^2-4-LOG10(C7)</f>
        <v>-0.77815125038364363</v>
      </c>
      <c r="E7" s="10">
        <f>IF(F6*H6&lt;0,E6,G6)</f>
        <v>6.5</v>
      </c>
      <c r="F7" s="10">
        <f>(E7-4)^2-4-LOG10(E7)</f>
        <v>1.4370866433571443</v>
      </c>
      <c r="G7" s="10">
        <f>(C7+E7)/2</f>
        <v>6.25</v>
      </c>
      <c r="H7" s="10">
        <f>(G7-4)^2-4-LOG(G7)</f>
        <v>0.26661998265592479</v>
      </c>
      <c r="I7" s="10">
        <f>ABS(E7-C7)</f>
        <v>0.5</v>
      </c>
    </row>
    <row r="8" spans="2:9" ht="15.75" x14ac:dyDescent="0.25">
      <c r="B8" s="10">
        <f t="shared" ref="B8:B16" si="0">B7+1</f>
        <v>2</v>
      </c>
      <c r="C8" s="10">
        <f t="shared" ref="C8:C12" si="1">IF(D7*H7&lt;0,C7,G7)</f>
        <v>6</v>
      </c>
      <c r="D8" s="10">
        <f t="shared" ref="D8:D16" si="2">(C8-4)^2-4-LOG10(C8)</f>
        <v>-0.77815125038364363</v>
      </c>
      <c r="E8" s="10">
        <f t="shared" ref="E8:E12" si="3">IF(F7*H7&lt;0,E7,G7)</f>
        <v>6.25</v>
      </c>
      <c r="F8" s="10">
        <f t="shared" ref="F8:F16" si="4">(E8-4)^2-4-LOG10(E8)</f>
        <v>0.26661998265592479</v>
      </c>
      <c r="G8" s="10">
        <f t="shared" ref="G8:G12" si="5">(C8+E8)/2</f>
        <v>6.125</v>
      </c>
      <c r="H8" s="10">
        <f t="shared" ref="H8:H16" si="6">(G8-4)^2-4-LOG(G8)</f>
        <v>-0.27148109303657009</v>
      </c>
      <c r="I8" s="10">
        <f t="shared" ref="I8:I12" si="7">ABS(E8-C8)</f>
        <v>0.25</v>
      </c>
    </row>
    <row r="9" spans="2:9" ht="15.75" x14ac:dyDescent="0.25">
      <c r="B9" s="10">
        <f t="shared" si="0"/>
        <v>3</v>
      </c>
      <c r="C9" s="10">
        <f t="shared" si="1"/>
        <v>6.125</v>
      </c>
      <c r="D9" s="10">
        <f t="shared" si="2"/>
        <v>-0.27148109303657009</v>
      </c>
      <c r="E9" s="10">
        <f t="shared" si="3"/>
        <v>6.25</v>
      </c>
      <c r="F9" s="10">
        <f t="shared" si="4"/>
        <v>0.26661998265592479</v>
      </c>
      <c r="G9" s="10">
        <f t="shared" si="5"/>
        <v>6.1875</v>
      </c>
      <c r="H9" s="10">
        <f t="shared" si="6"/>
        <v>-6.3589619416251075E-3</v>
      </c>
      <c r="I9" s="10">
        <f t="shared" si="7"/>
        <v>0.125</v>
      </c>
    </row>
    <row r="10" spans="2:9" ht="15.75" x14ac:dyDescent="0.25">
      <c r="B10" s="10">
        <f t="shared" si="0"/>
        <v>4</v>
      </c>
      <c r="C10" s="10">
        <f t="shared" si="1"/>
        <v>6.1875</v>
      </c>
      <c r="D10" s="10">
        <f t="shared" si="2"/>
        <v>-6.3589619416251075E-3</v>
      </c>
      <c r="E10" s="10">
        <f t="shared" si="3"/>
        <v>6.25</v>
      </c>
      <c r="F10" s="10">
        <f t="shared" si="4"/>
        <v>0.26661998265592479</v>
      </c>
      <c r="G10" s="10">
        <f t="shared" si="5"/>
        <v>6.21875</v>
      </c>
      <c r="H10" s="10">
        <f t="shared" si="6"/>
        <v>0.12914846441019934</v>
      </c>
      <c r="I10" s="10">
        <f t="shared" si="7"/>
        <v>6.25E-2</v>
      </c>
    </row>
    <row r="11" spans="2:9" ht="15.75" x14ac:dyDescent="0.25">
      <c r="B11" s="10">
        <f t="shared" si="0"/>
        <v>5</v>
      </c>
      <c r="C11" s="10">
        <f t="shared" si="1"/>
        <v>6.1875</v>
      </c>
      <c r="D11" s="10">
        <f t="shared" si="2"/>
        <v>-6.3589619416251075E-3</v>
      </c>
      <c r="E11" s="10">
        <f t="shared" si="3"/>
        <v>6.21875</v>
      </c>
      <c r="F11" s="10">
        <f t="shared" si="4"/>
        <v>0.12914846441019934</v>
      </c>
      <c r="G11" s="10">
        <f t="shared" si="5"/>
        <v>6.203125</v>
      </c>
      <c r="H11" s="10">
        <f t="shared" si="6"/>
        <v>6.1149232845772117E-2</v>
      </c>
      <c r="I11" s="10">
        <f t="shared" si="7"/>
        <v>3.125E-2</v>
      </c>
    </row>
    <row r="12" spans="2:9" ht="15.75" x14ac:dyDescent="0.25">
      <c r="B12" s="10">
        <f t="shared" si="0"/>
        <v>6</v>
      </c>
      <c r="C12" s="10">
        <f t="shared" si="1"/>
        <v>6.1875</v>
      </c>
      <c r="D12" s="10">
        <f t="shared" si="2"/>
        <v>-6.3589619416251075E-3</v>
      </c>
      <c r="E12" s="10">
        <f t="shared" si="3"/>
        <v>6.203125</v>
      </c>
      <c r="F12" s="10">
        <f t="shared" si="4"/>
        <v>6.1149232845772117E-2</v>
      </c>
      <c r="G12" s="10">
        <f t="shared" si="5"/>
        <v>6.1953125</v>
      </c>
      <c r="H12" s="10">
        <f t="shared" si="6"/>
        <v>2.733375498651458E-2</v>
      </c>
      <c r="I12" s="10">
        <f t="shared" si="7"/>
        <v>1.5625E-2</v>
      </c>
    </row>
    <row r="13" spans="2:9" ht="15.75" x14ac:dyDescent="0.25">
      <c r="B13" s="10">
        <f t="shared" si="0"/>
        <v>7</v>
      </c>
      <c r="C13" s="10">
        <f t="shared" ref="C13:C16" si="8">IF(D12*H12&lt;0,C12,G12)</f>
        <v>6.1875</v>
      </c>
      <c r="D13" s="10">
        <f t="shared" si="2"/>
        <v>-6.3589619416251075E-3</v>
      </c>
      <c r="E13" s="10">
        <f t="shared" ref="E13:E16" si="9">IF(F12*H12&lt;0,E12,G12)</f>
        <v>6.1953125</v>
      </c>
      <c r="F13" s="10">
        <f t="shared" si="4"/>
        <v>2.733375498651458E-2</v>
      </c>
      <c r="G13" s="10">
        <f t="shared" ref="G13:G16" si="10">(C13+E13)/2</f>
        <v>6.19140625</v>
      </c>
      <c r="H13" s="10">
        <f t="shared" si="6"/>
        <v>1.0472051297141793E-2</v>
      </c>
      <c r="I13" s="10">
        <f t="shared" ref="I13:I16" si="11">ABS(E13-C13)</f>
        <v>7.8125E-3</v>
      </c>
    </row>
    <row r="14" spans="2:9" ht="15.75" x14ac:dyDescent="0.25">
      <c r="B14" s="10">
        <f t="shared" si="0"/>
        <v>8</v>
      </c>
      <c r="C14" s="10">
        <f t="shared" si="8"/>
        <v>6.1875</v>
      </c>
      <c r="D14" s="10">
        <f t="shared" si="2"/>
        <v>-6.3589619416251075E-3</v>
      </c>
      <c r="E14" s="10">
        <f t="shared" si="9"/>
        <v>6.19140625</v>
      </c>
      <c r="F14" s="10">
        <f t="shared" si="4"/>
        <v>1.0472051297141793E-2</v>
      </c>
      <c r="G14" s="10">
        <f t="shared" si="10"/>
        <v>6.189453125</v>
      </c>
      <c r="H14" s="10">
        <f t="shared" si="6"/>
        <v>2.0527083577959182E-3</v>
      </c>
      <c r="I14" s="10">
        <f t="shared" si="11"/>
        <v>3.90625E-3</v>
      </c>
    </row>
    <row r="15" spans="2:9" ht="15.75" x14ac:dyDescent="0.25">
      <c r="B15" s="10">
        <f t="shared" si="0"/>
        <v>9</v>
      </c>
      <c r="C15" s="10">
        <f t="shared" si="8"/>
        <v>6.1875</v>
      </c>
      <c r="D15" s="10">
        <f t="shared" si="2"/>
        <v>-6.3589619416251075E-3</v>
      </c>
      <c r="E15" s="10">
        <f t="shared" si="9"/>
        <v>6.189453125</v>
      </c>
      <c r="F15" s="10">
        <f t="shared" si="4"/>
        <v>2.0527083577959182E-3</v>
      </c>
      <c r="G15" s="10">
        <f t="shared" si="10"/>
        <v>6.1884765625</v>
      </c>
      <c r="H15" s="10">
        <f t="shared" si="6"/>
        <v>-2.1540858736112112E-3</v>
      </c>
      <c r="I15" s="10">
        <f t="shared" si="11"/>
        <v>1.953125E-3</v>
      </c>
    </row>
    <row r="16" spans="2:9" ht="15.75" x14ac:dyDescent="0.25">
      <c r="B16" s="10">
        <f t="shared" si="0"/>
        <v>10</v>
      </c>
      <c r="C16" s="10">
        <f t="shared" si="8"/>
        <v>6.1884765625</v>
      </c>
      <c r="D16" s="10">
        <f t="shared" si="2"/>
        <v>-2.1540858736112112E-3</v>
      </c>
      <c r="E16" s="10">
        <f t="shared" si="9"/>
        <v>6.189453125</v>
      </c>
      <c r="F16" s="10">
        <f t="shared" si="4"/>
        <v>2.0527083577959182E-3</v>
      </c>
      <c r="G16" s="10">
        <f t="shared" si="10"/>
        <v>6.18896484375</v>
      </c>
      <c r="H16" s="10">
        <f t="shared" si="6"/>
        <v>-5.0928528118499017E-5</v>
      </c>
      <c r="I16" s="10">
        <f t="shared" si="11"/>
        <v>9.765625E-4</v>
      </c>
    </row>
    <row r="17" spans="2:9" ht="15.75" x14ac:dyDescent="0.25">
      <c r="B17" s="7"/>
      <c r="C17" s="7"/>
      <c r="D17" s="7"/>
      <c r="E17" s="7"/>
      <c r="F17" s="7"/>
      <c r="G17" s="7"/>
      <c r="H17" s="7"/>
      <c r="I17" s="7"/>
    </row>
    <row r="18" spans="2:9" ht="16.5" thickBot="1" x14ac:dyDescent="0.3">
      <c r="B18" s="7"/>
      <c r="C18" s="7"/>
      <c r="D18" s="7"/>
      <c r="E18" s="7"/>
      <c r="F18" s="7"/>
      <c r="G18" s="7"/>
      <c r="H18" s="7"/>
      <c r="I18" s="7"/>
    </row>
    <row r="19" spans="2:9" ht="15.75" thickBot="1" x14ac:dyDescent="0.3">
      <c r="B19" s="29" t="s">
        <v>7</v>
      </c>
      <c r="C19" s="30"/>
      <c r="D19" s="30"/>
      <c r="E19" s="30"/>
      <c r="F19" s="30"/>
      <c r="G19" s="30"/>
      <c r="H19" s="30"/>
      <c r="I19" s="31"/>
    </row>
    <row r="20" spans="2:9" x14ac:dyDescent="0.25">
      <c r="B20" s="32" t="s">
        <v>18</v>
      </c>
      <c r="C20" s="33"/>
      <c r="D20" s="33"/>
      <c r="E20" s="33"/>
      <c r="F20" s="33"/>
      <c r="G20" s="33"/>
      <c r="H20" s="33"/>
      <c r="I20" s="34"/>
    </row>
    <row r="21" spans="2:9" x14ac:dyDescent="0.25">
      <c r="B21" s="23" t="s">
        <v>19</v>
      </c>
      <c r="C21" s="24"/>
      <c r="D21" s="24"/>
      <c r="E21" s="24"/>
      <c r="F21" s="24"/>
      <c r="G21" s="24"/>
      <c r="H21" s="24"/>
      <c r="I21" s="25"/>
    </row>
    <row r="22" spans="2:9" x14ac:dyDescent="0.25">
      <c r="B22" s="23" t="s">
        <v>20</v>
      </c>
      <c r="C22" s="24"/>
      <c r="D22" s="24"/>
      <c r="E22" s="24"/>
      <c r="F22" s="24"/>
      <c r="G22" s="24"/>
      <c r="H22" s="24"/>
      <c r="I22" s="25"/>
    </row>
    <row r="23" spans="2:9" ht="15.75" thickBot="1" x14ac:dyDescent="0.3">
      <c r="B23" s="20" t="s">
        <v>21</v>
      </c>
      <c r="C23" s="21"/>
      <c r="D23" s="21"/>
      <c r="E23" s="21"/>
      <c r="F23" s="21"/>
      <c r="G23" s="21"/>
      <c r="H23" s="21"/>
      <c r="I23" s="22"/>
    </row>
  </sheetData>
  <mergeCells count="6">
    <mergeCell ref="B23:I23"/>
    <mergeCell ref="B21:I21"/>
    <mergeCell ref="B4:I4"/>
    <mergeCell ref="B19:I19"/>
    <mergeCell ref="B20:I20"/>
    <mergeCell ref="B22:I22"/>
  </mergeCells>
  <pageMargins left="0.511811024" right="0.511811024" top="0.78740157499999996" bottom="0.78740157499999996" header="0.31496062000000002" footer="0.31496062000000002"/>
  <ignoredErrors>
    <ignoredError sqref="E7" formula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D05F6-23FD-4C6C-B204-FA7890C7DE28}">
  <dimension ref="B1:L22"/>
  <sheetViews>
    <sheetView showGridLines="0" showRowColHeaders="0" zoomScale="120" zoomScaleNormal="120" workbookViewId="0">
      <selection activeCell="E7" sqref="E7"/>
    </sheetView>
  </sheetViews>
  <sheetFormatPr defaultRowHeight="15" x14ac:dyDescent="0.25"/>
  <cols>
    <col min="2" max="2" width="7" customWidth="1"/>
    <col min="3" max="9" width="15.42578125" customWidth="1"/>
  </cols>
  <sheetData>
    <row r="1" spans="2:12" s="1" customFormat="1" ht="50.25" customHeight="1" x14ac:dyDescent="0.25"/>
    <row r="2" spans="2:12" s="2" customFormat="1" ht="8.25" customHeight="1" x14ac:dyDescent="0.25"/>
    <row r="3" spans="2:12" x14ac:dyDescent="0.25">
      <c r="K3" s="12" t="s">
        <v>23</v>
      </c>
      <c r="L3" s="14">
        <v>8</v>
      </c>
    </row>
    <row r="4" spans="2:12" ht="23.25" thickBot="1" x14ac:dyDescent="0.3">
      <c r="B4" s="35" t="s">
        <v>22</v>
      </c>
      <c r="C4" s="35"/>
      <c r="D4" s="35"/>
      <c r="E4" s="35"/>
      <c r="F4" s="35"/>
      <c r="G4" s="35"/>
      <c r="H4" s="35"/>
      <c r="I4" s="35"/>
      <c r="K4" s="12" t="s">
        <v>24</v>
      </c>
      <c r="L4" s="14">
        <v>1</v>
      </c>
    </row>
    <row r="5" spans="2:12" ht="16.5" thickBot="1" x14ac:dyDescent="0.3">
      <c r="B5" s="8" t="s">
        <v>1</v>
      </c>
      <c r="C5" s="8" t="s">
        <v>13</v>
      </c>
      <c r="D5" s="8" t="s">
        <v>14</v>
      </c>
      <c r="E5" s="8" t="s">
        <v>15</v>
      </c>
      <c r="F5" s="8" t="s">
        <v>16</v>
      </c>
      <c r="G5" s="8" t="s">
        <v>17</v>
      </c>
      <c r="H5" s="8" t="s">
        <v>3</v>
      </c>
      <c r="I5" s="8" t="s">
        <v>6</v>
      </c>
      <c r="K5" s="13" t="s">
        <v>25</v>
      </c>
      <c r="L5" s="14">
        <v>3</v>
      </c>
    </row>
    <row r="6" spans="2:12" ht="16.5" thickBot="1" x14ac:dyDescent="0.3">
      <c r="B6" s="9">
        <v>0</v>
      </c>
      <c r="C6" s="9">
        <v>3</v>
      </c>
      <c r="D6" s="9">
        <f>2*SQRT(($L$3+2)*C6+$L$4+3+$L$5)-2*C6^2+($L$3+3)</f>
        <v>5.1655250605964387</v>
      </c>
      <c r="E6" s="9">
        <v>4</v>
      </c>
      <c r="F6" s="9">
        <f>2*SQRT(($L$3+2)*E6+$L$4+3+$L$5)-2*E6^2+($L$3+3)</f>
        <v>-7.2886907991979122</v>
      </c>
      <c r="G6" s="9">
        <f>(C6*F6-E6*D6)/(F6-D6)</f>
        <v>3.4147611635086701</v>
      </c>
      <c r="H6" s="9">
        <f>2*SQRT(($L$3+2)*G6+$L$4+3+$L$5)-2*G6^2+($L$3+3)</f>
        <v>0.50809321947612673</v>
      </c>
      <c r="I6" s="9" t="s">
        <v>2</v>
      </c>
    </row>
    <row r="7" spans="2:12" ht="16.5" thickBot="1" x14ac:dyDescent="0.3">
      <c r="B7" s="6">
        <f>B6+1</f>
        <v>1</v>
      </c>
      <c r="C7" s="6">
        <f>IF(D6*H6&gt;0,G6,C6)</f>
        <v>3.4147611635086701</v>
      </c>
      <c r="D7" s="9">
        <f>2*SQRT(($L$3+2)*C7+$L$4+3+$L$5)-2*C7^2+($L$3+3)</f>
        <v>0.50809321947612673</v>
      </c>
      <c r="E7" s="6">
        <f>IF(F6*H6&lt;0,E6,G6)</f>
        <v>4</v>
      </c>
      <c r="F7" s="9">
        <f>2*SQRT(($L$3+2)*E7+$L$4+3+$L$5)-2*E7^2+($L$3+3)</f>
        <v>-7.2886907991979122</v>
      </c>
      <c r="G7" s="6">
        <f>(C7*F7-E7*D7)/(F7-D7)</f>
        <v>3.4528994374281665</v>
      </c>
      <c r="H7" s="9">
        <f>2*SQRT(($L$3+2)*G7+$L$4+3+$L$5)-2*G7^2+($L$3+3)</f>
        <v>4.3569690652608628E-2</v>
      </c>
      <c r="I7" s="6">
        <f>(G7-G6)/G7</f>
        <v>1.1045289505420138E-2</v>
      </c>
    </row>
    <row r="8" spans="2:12" ht="16.5" thickBot="1" x14ac:dyDescent="0.3">
      <c r="B8" s="6">
        <f t="shared" ref="B8:B14" si="0">B7+1</f>
        <v>2</v>
      </c>
      <c r="C8" s="6">
        <f t="shared" ref="C8:C14" si="1">IF(D7*H7&gt;0,G7,C7)</f>
        <v>3.4528994374281665</v>
      </c>
      <c r="D8" s="9">
        <f t="shared" ref="D8:D14" si="2">2*SQRT(($L$3+2)*C8+$L$4+3+$L$5)-2*C8^2+($L$3+3)</f>
        <v>4.3569690652608628E-2</v>
      </c>
      <c r="E8" s="6">
        <f t="shared" ref="E8:E14" si="3">IF(F7*H7&lt;0,E7,G7)</f>
        <v>4</v>
      </c>
      <c r="F8" s="9">
        <f t="shared" ref="F8:F14" si="4">2*SQRT(($L$3+2)*E8+$L$4+3+$L$5)-2*E8^2+($L$3+3)</f>
        <v>-7.2886907991979122</v>
      </c>
      <c r="G8" s="6">
        <f t="shared" ref="G8:G14" si="5">(C8*F8-E8*D8)/(F8-D8)</f>
        <v>3.4561504133448184</v>
      </c>
      <c r="H8" s="9">
        <f t="shared" ref="H8:H14" si="6">2*SQRT(($L$3+2)*G8+$L$4+3+$L$5)-2*G8^2+($L$3+3)</f>
        <v>3.6911257812981546E-3</v>
      </c>
      <c r="I8" s="6">
        <f t="shared" ref="I8:I14" si="7">(G8-G7)/G8</f>
        <v>9.4063496313682049E-4</v>
      </c>
    </row>
    <row r="9" spans="2:12" ht="16.5" thickBot="1" x14ac:dyDescent="0.3">
      <c r="B9" s="6">
        <f t="shared" si="0"/>
        <v>3</v>
      </c>
      <c r="C9" s="6">
        <f t="shared" si="1"/>
        <v>3.4561504133448184</v>
      </c>
      <c r="D9" s="9">
        <f t="shared" si="2"/>
        <v>3.6911257812981546E-3</v>
      </c>
      <c r="E9" s="6">
        <f t="shared" si="3"/>
        <v>4</v>
      </c>
      <c r="F9" s="9">
        <f t="shared" si="4"/>
        <v>-7.2886907991979122</v>
      </c>
      <c r="G9" s="6">
        <f t="shared" si="5"/>
        <v>3.4564256892767569</v>
      </c>
      <c r="H9" s="9">
        <f t="shared" si="6"/>
        <v>3.1238188043758441E-4</v>
      </c>
      <c r="I9" s="6">
        <f t="shared" si="7"/>
        <v>7.9641790880230086E-5</v>
      </c>
    </row>
    <row r="10" spans="2:12" ht="16.5" thickBot="1" x14ac:dyDescent="0.3">
      <c r="B10" s="6">
        <f t="shared" si="0"/>
        <v>4</v>
      </c>
      <c r="C10" s="6">
        <f t="shared" si="1"/>
        <v>3.4564256892767569</v>
      </c>
      <c r="D10" s="9">
        <f t="shared" si="2"/>
        <v>3.1238188043758441E-4</v>
      </c>
      <c r="E10" s="6">
        <f t="shared" si="3"/>
        <v>4</v>
      </c>
      <c r="F10" s="9">
        <f t="shared" si="4"/>
        <v>-7.2886907991979122</v>
      </c>
      <c r="G10" s="6">
        <f t="shared" si="5"/>
        <v>3.4564489850225706</v>
      </c>
      <c r="H10" s="9">
        <f t="shared" si="6"/>
        <v>2.6434734602176491E-5</v>
      </c>
      <c r="I10" s="6">
        <f t="shared" si="7"/>
        <v>6.7397915938200157E-6</v>
      </c>
    </row>
    <row r="11" spans="2:12" ht="16.5" thickBot="1" x14ac:dyDescent="0.3">
      <c r="B11" s="6">
        <f t="shared" si="0"/>
        <v>5</v>
      </c>
      <c r="C11" s="6">
        <f t="shared" si="1"/>
        <v>3.4564489850225706</v>
      </c>
      <c r="D11" s="9">
        <f t="shared" si="2"/>
        <v>2.6434734602176491E-5</v>
      </c>
      <c r="E11" s="6">
        <f t="shared" si="3"/>
        <v>4</v>
      </c>
      <c r="F11" s="9">
        <f t="shared" si="4"/>
        <v>-7.2886907991979122</v>
      </c>
      <c r="G11" s="6">
        <f t="shared" si="5"/>
        <v>3.4564509563745056</v>
      </c>
      <c r="H11" s="9">
        <f t="shared" si="6"/>
        <v>2.2369736552008135E-6</v>
      </c>
      <c r="I11" s="6">
        <f t="shared" si="7"/>
        <v>5.7033991221271137E-7</v>
      </c>
    </row>
    <row r="12" spans="2:12" ht="16.5" thickBot="1" x14ac:dyDescent="0.3">
      <c r="B12" s="6">
        <f t="shared" si="0"/>
        <v>6</v>
      </c>
      <c r="C12" s="6">
        <f t="shared" si="1"/>
        <v>3.4564509563745056</v>
      </c>
      <c r="D12" s="9">
        <f t="shared" si="2"/>
        <v>2.2369736552008135E-6</v>
      </c>
      <c r="E12" s="6">
        <f t="shared" si="3"/>
        <v>4</v>
      </c>
      <c r="F12" s="9">
        <f t="shared" si="4"/>
        <v>-7.2886907991979122</v>
      </c>
      <c r="G12" s="6">
        <f t="shared" si="5"/>
        <v>3.4564511231952078</v>
      </c>
      <c r="H12" s="9">
        <f t="shared" si="6"/>
        <v>1.8929821443691708E-7</v>
      </c>
      <c r="I12" s="6">
        <f t="shared" si="7"/>
        <v>4.8263579085941706E-8</v>
      </c>
      <c r="J12" s="11"/>
    </row>
    <row r="13" spans="2:12" ht="16.5" thickBot="1" x14ac:dyDescent="0.3">
      <c r="B13" s="6">
        <f t="shared" si="0"/>
        <v>7</v>
      </c>
      <c r="C13" s="6">
        <f t="shared" si="1"/>
        <v>3.4564511231952078</v>
      </c>
      <c r="D13" s="9">
        <f t="shared" si="2"/>
        <v>1.8929821443691708E-7</v>
      </c>
      <c r="E13" s="6">
        <f t="shared" si="3"/>
        <v>4</v>
      </c>
      <c r="F13" s="9">
        <f t="shared" si="4"/>
        <v>-7.2886907991979122</v>
      </c>
      <c r="G13" s="6">
        <f t="shared" si="5"/>
        <v>3.4564511373119857</v>
      </c>
      <c r="H13" s="9">
        <f t="shared" si="6"/>
        <v>1.6018880444335082E-8</v>
      </c>
      <c r="I13" s="6">
        <f t="shared" si="7"/>
        <v>4.084182708796308E-9</v>
      </c>
    </row>
    <row r="14" spans="2:12" ht="15.75" x14ac:dyDescent="0.25">
      <c r="B14" s="6">
        <f t="shared" si="0"/>
        <v>8</v>
      </c>
      <c r="C14" s="6">
        <f t="shared" si="1"/>
        <v>3.4564511373119857</v>
      </c>
      <c r="D14" s="9">
        <f t="shared" si="2"/>
        <v>1.6018880444335082E-8</v>
      </c>
      <c r="E14" s="6">
        <f t="shared" si="3"/>
        <v>4</v>
      </c>
      <c r="F14" s="9">
        <f t="shared" si="4"/>
        <v>-7.2886907991979122</v>
      </c>
      <c r="G14" s="6">
        <f t="shared" si="5"/>
        <v>3.4564511385065826</v>
      </c>
      <c r="H14" s="9">
        <f t="shared" si="6"/>
        <v>1.3555521150010463E-9</v>
      </c>
      <c r="I14" s="6">
        <f t="shared" si="7"/>
        <v>3.4561369971755049E-10</v>
      </c>
    </row>
    <row r="15" spans="2:12" ht="15.75" x14ac:dyDescent="0.25">
      <c r="B15" s="6"/>
      <c r="C15" s="10"/>
      <c r="D15" s="10"/>
      <c r="E15" s="10"/>
      <c r="F15" s="10"/>
      <c r="G15" s="10"/>
      <c r="H15" s="10"/>
      <c r="I15" s="10"/>
    </row>
    <row r="16" spans="2:12" ht="15.75" x14ac:dyDescent="0.25">
      <c r="B16" s="6"/>
      <c r="C16" s="10"/>
      <c r="D16" s="10"/>
      <c r="E16" s="10"/>
      <c r="F16" s="10"/>
      <c r="G16" s="10"/>
      <c r="H16" s="10"/>
      <c r="I16" s="10"/>
    </row>
    <row r="17" spans="2:9" ht="15.75" thickBot="1" x14ac:dyDescent="0.3"/>
    <row r="18" spans="2:9" ht="15.75" thickBot="1" x14ac:dyDescent="0.3">
      <c r="B18" s="29" t="s">
        <v>7</v>
      </c>
      <c r="C18" s="30"/>
      <c r="D18" s="30"/>
      <c r="E18" s="30"/>
      <c r="F18" s="30"/>
      <c r="G18" s="30"/>
      <c r="H18" s="30"/>
      <c r="I18" s="31"/>
    </row>
    <row r="19" spans="2:9" x14ac:dyDescent="0.25">
      <c r="B19" s="32" t="s">
        <v>18</v>
      </c>
      <c r="C19" s="33"/>
      <c r="D19" s="33"/>
      <c r="E19" s="33"/>
      <c r="F19" s="33"/>
      <c r="G19" s="33"/>
      <c r="H19" s="33"/>
      <c r="I19" s="34"/>
    </row>
    <row r="20" spans="2:9" x14ac:dyDescent="0.25">
      <c r="B20" s="23" t="s">
        <v>19</v>
      </c>
      <c r="C20" s="24"/>
      <c r="D20" s="24"/>
      <c r="E20" s="24"/>
      <c r="F20" s="24"/>
      <c r="G20" s="24"/>
      <c r="H20" s="24"/>
      <c r="I20" s="25"/>
    </row>
    <row r="21" spans="2:9" x14ac:dyDescent="0.25">
      <c r="B21" s="23" t="s">
        <v>20</v>
      </c>
      <c r="C21" s="24"/>
      <c r="D21" s="24"/>
      <c r="E21" s="24"/>
      <c r="F21" s="24"/>
      <c r="G21" s="24"/>
      <c r="H21" s="24"/>
      <c r="I21" s="25"/>
    </row>
    <row r="22" spans="2:9" ht="15.75" thickBot="1" x14ac:dyDescent="0.3">
      <c r="B22" s="20" t="s">
        <v>21</v>
      </c>
      <c r="C22" s="21"/>
      <c r="D22" s="21"/>
      <c r="E22" s="21"/>
      <c r="F22" s="21"/>
      <c r="G22" s="21"/>
      <c r="H22" s="21"/>
      <c r="I22" s="22"/>
    </row>
  </sheetData>
  <mergeCells count="6">
    <mergeCell ref="B22:I22"/>
    <mergeCell ref="B4:I4"/>
    <mergeCell ref="B18:I18"/>
    <mergeCell ref="B19:I19"/>
    <mergeCell ref="B20:I20"/>
    <mergeCell ref="B21:I21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C3AE9-3ADE-4540-A5DB-3E15F9F4C126}">
  <dimension ref="B1:L21"/>
  <sheetViews>
    <sheetView showGridLines="0" showRowColHeaders="0" zoomScale="130" zoomScaleNormal="130" workbookViewId="0">
      <selection activeCell="C7" sqref="C7"/>
    </sheetView>
  </sheetViews>
  <sheetFormatPr defaultRowHeight="15" x14ac:dyDescent="0.25"/>
  <cols>
    <col min="2" max="2" width="5.140625" customWidth="1"/>
    <col min="3" max="7" width="14.28515625" customWidth="1"/>
    <col min="9" max="9" width="9.140625" customWidth="1"/>
  </cols>
  <sheetData>
    <row r="1" spans="2:12" s="1" customFormat="1" ht="50.25" customHeight="1" x14ac:dyDescent="0.25"/>
    <row r="2" spans="2:12" s="2" customFormat="1" ht="8.25" customHeight="1" x14ac:dyDescent="0.25"/>
    <row r="4" spans="2:12" ht="21.75" thickBot="1" x14ac:dyDescent="0.4">
      <c r="B4" s="36" t="s">
        <v>0</v>
      </c>
      <c r="C4" s="36"/>
      <c r="D4" s="36"/>
      <c r="E4" s="36"/>
      <c r="F4" s="36"/>
      <c r="G4" s="36"/>
      <c r="K4" s="15" t="s">
        <v>23</v>
      </c>
      <c r="L4" s="16">
        <v>8</v>
      </c>
    </row>
    <row r="5" spans="2:12" ht="19.5" thickBot="1" x14ac:dyDescent="0.35"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K5" s="15" t="s">
        <v>24</v>
      </c>
      <c r="L5" s="16">
        <v>1</v>
      </c>
    </row>
    <row r="6" spans="2:12" ht="19.5" thickBot="1" x14ac:dyDescent="0.35">
      <c r="B6" s="4">
        <v>0</v>
      </c>
      <c r="C6" s="4">
        <v>5</v>
      </c>
      <c r="D6" s="4">
        <f>($L$4+1)*COS(-0.5*C6+$L$5*PI())-2*C6+$L$6</f>
        <v>0.21029253992240449</v>
      </c>
      <c r="E6" s="4">
        <f>0.5*($L$4+1)*SIN(-0.5*C6+$L$5*PI())-2</f>
        <v>0.69312464846780397</v>
      </c>
      <c r="F6" s="4">
        <f>C6-(D6/E6)</f>
        <v>4.6966021329824734</v>
      </c>
      <c r="G6" s="4"/>
      <c r="K6" s="17" t="s">
        <v>25</v>
      </c>
      <c r="L6" s="16">
        <v>3</v>
      </c>
    </row>
    <row r="7" spans="2:12" ht="15.75" thickBot="1" x14ac:dyDescent="0.3">
      <c r="B7" s="5">
        <f>B6+1</f>
        <v>1</v>
      </c>
      <c r="C7" s="5">
        <f>F6</f>
        <v>4.6966021329824734</v>
      </c>
      <c r="D7" s="4">
        <f>($L$4+1)*COS(-0.5*C7+$L$5*PI())-2*C7+$L$6</f>
        <v>-7.9674410365031534E-2</v>
      </c>
      <c r="E7" s="4">
        <f>0.5*($L$4+1)*SIN(-0.5*C7+$L$5*PI())-2</f>
        <v>1.2069978469921252</v>
      </c>
      <c r="F7" s="4">
        <f>C7-(D7/E7)</f>
        <v>4.7626125327222759</v>
      </c>
      <c r="G7" s="5">
        <f>(F6-F7)/F7</f>
        <v>-1.3860123889203184E-2</v>
      </c>
    </row>
    <row r="8" spans="2:12" ht="15.75" thickBot="1" x14ac:dyDescent="0.3">
      <c r="B8" s="5">
        <f t="shared" ref="B8:B10" si="0">B7+1</f>
        <v>2</v>
      </c>
      <c r="C8" s="5">
        <f t="shared" ref="C8:C10" si="1">F7</f>
        <v>4.7626125327222759</v>
      </c>
      <c r="D8" s="4">
        <f t="shared" ref="D8:D10" si="2">($L$4+1)*COS(-0.5*C8+$L$5*PI())-2*C8+$L$6</f>
        <v>-3.4769210050082933E-3</v>
      </c>
      <c r="E8" s="4">
        <f t="shared" ref="E8:E10" si="3">0.5*($L$4+1)*SIN(-0.5*C8+$L$5*PI())-2</f>
        <v>1.1010805028449102</v>
      </c>
      <c r="F8" s="4">
        <f t="shared" ref="F8:F10" si="4">C8-(D8/E8)</f>
        <v>4.7657702682339167</v>
      </c>
      <c r="G8" s="5">
        <f t="shared" ref="G8:G10" si="5">(F7-F8)/F8</f>
        <v>-6.6258659857957507E-4</v>
      </c>
    </row>
    <row r="9" spans="2:12" ht="15.75" thickBot="1" x14ac:dyDescent="0.3">
      <c r="B9" s="5">
        <f t="shared" si="0"/>
        <v>3</v>
      </c>
      <c r="C9" s="5">
        <f t="shared" si="1"/>
        <v>4.7657702682339167</v>
      </c>
      <c r="D9" s="4">
        <f t="shared" si="2"/>
        <v>-8.1328499206279048E-6</v>
      </c>
      <c r="E9" s="4">
        <f t="shared" si="3"/>
        <v>1.0959281508333341</v>
      </c>
      <c r="F9" s="4">
        <f t="shared" si="4"/>
        <v>4.765777689203909</v>
      </c>
      <c r="G9" s="5">
        <f t="shared" si="5"/>
        <v>-1.5571372557095796E-6</v>
      </c>
    </row>
    <row r="10" spans="2:12" x14ac:dyDescent="0.25">
      <c r="B10" s="5">
        <f t="shared" si="0"/>
        <v>4</v>
      </c>
      <c r="C10" s="5">
        <f t="shared" si="1"/>
        <v>4.765777689203909</v>
      </c>
      <c r="D10" s="4">
        <f t="shared" si="2"/>
        <v>-4.496225614047944E-11</v>
      </c>
      <c r="E10" s="4">
        <f t="shared" si="3"/>
        <v>1.0959160332355293</v>
      </c>
      <c r="F10" s="4">
        <f t="shared" si="4"/>
        <v>4.7657776892449357</v>
      </c>
      <c r="G10" s="5">
        <f t="shared" si="5"/>
        <v>-8.6086133760234712E-12</v>
      </c>
    </row>
    <row r="14" spans="2:12" ht="15.75" thickBot="1" x14ac:dyDescent="0.3"/>
    <row r="15" spans="2:12" ht="15.75" thickBot="1" x14ac:dyDescent="0.3">
      <c r="B15" s="29" t="s">
        <v>7</v>
      </c>
      <c r="C15" s="30"/>
      <c r="D15" s="30"/>
      <c r="E15" s="30"/>
      <c r="F15" s="30"/>
      <c r="G15" s="30"/>
      <c r="H15" s="30"/>
      <c r="I15" s="31"/>
    </row>
    <row r="16" spans="2:12" x14ac:dyDescent="0.25">
      <c r="B16" s="32" t="s">
        <v>8</v>
      </c>
      <c r="C16" s="33"/>
      <c r="D16" s="33"/>
      <c r="E16" s="33"/>
      <c r="F16" s="33"/>
      <c r="G16" s="33"/>
      <c r="H16" s="33"/>
      <c r="I16" s="34"/>
    </row>
    <row r="17" spans="2:9" ht="15" customHeight="1" x14ac:dyDescent="0.25">
      <c r="B17" s="37" t="s">
        <v>9</v>
      </c>
      <c r="C17" s="38"/>
      <c r="D17" s="38"/>
      <c r="E17" s="38"/>
      <c r="F17" s="38"/>
      <c r="G17" s="38"/>
      <c r="H17" s="38"/>
      <c r="I17" s="39"/>
    </row>
    <row r="18" spans="2:9" x14ac:dyDescent="0.25">
      <c r="B18" s="37"/>
      <c r="C18" s="38"/>
      <c r="D18" s="38"/>
      <c r="E18" s="38"/>
      <c r="F18" s="38"/>
      <c r="G18" s="38"/>
      <c r="H18" s="38"/>
      <c r="I18" s="39"/>
    </row>
    <row r="19" spans="2:9" ht="15" customHeight="1" x14ac:dyDescent="0.25">
      <c r="B19" s="37" t="s">
        <v>10</v>
      </c>
      <c r="C19" s="38"/>
      <c r="D19" s="38"/>
      <c r="E19" s="38"/>
      <c r="F19" s="38"/>
      <c r="G19" s="38"/>
      <c r="H19" s="38"/>
      <c r="I19" s="39"/>
    </row>
    <row r="20" spans="2:9" x14ac:dyDescent="0.25">
      <c r="B20" s="37"/>
      <c r="C20" s="38"/>
      <c r="D20" s="38"/>
      <c r="E20" s="38"/>
      <c r="F20" s="38"/>
      <c r="G20" s="38"/>
      <c r="H20" s="38"/>
      <c r="I20" s="39"/>
    </row>
    <row r="21" spans="2:9" ht="15.75" thickBot="1" x14ac:dyDescent="0.3">
      <c r="B21" s="20" t="s">
        <v>11</v>
      </c>
      <c r="C21" s="21"/>
      <c r="D21" s="21"/>
      <c r="E21" s="21"/>
      <c r="F21" s="21"/>
      <c r="G21" s="21"/>
      <c r="H21" s="21"/>
      <c r="I21" s="22"/>
    </row>
  </sheetData>
  <mergeCells count="6">
    <mergeCell ref="B21:I21"/>
    <mergeCell ref="B4:G4"/>
    <mergeCell ref="B15:I15"/>
    <mergeCell ref="B16:I16"/>
    <mergeCell ref="B17:I18"/>
    <mergeCell ref="B19:I20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CD654-D96F-4760-BD95-1AF4EB1A0812}">
  <dimension ref="B1:N34"/>
  <sheetViews>
    <sheetView topLeftCell="B5" zoomScale="120" zoomScaleNormal="120" workbookViewId="0">
      <selection activeCell="N14" sqref="N14"/>
    </sheetView>
  </sheetViews>
  <sheetFormatPr defaultRowHeight="15" x14ac:dyDescent="0.25"/>
  <cols>
    <col min="3" max="3" width="26.140625" customWidth="1"/>
  </cols>
  <sheetData>
    <row r="1" spans="2:14" ht="19.5" x14ac:dyDescent="0.25">
      <c r="B1" s="18" t="s">
        <v>2</v>
      </c>
      <c r="C1" s="18" t="s">
        <v>26</v>
      </c>
    </row>
    <row r="2" spans="2:14" ht="19.5" x14ac:dyDescent="0.25">
      <c r="B2" s="18">
        <v>-9</v>
      </c>
      <c r="C2" s="18">
        <f>5*SIN(B2/2)-SQRT(B2+9)</f>
        <v>4.887650588325485</v>
      </c>
    </row>
    <row r="3" spans="2:14" ht="19.5" x14ac:dyDescent="0.25">
      <c r="B3" s="18">
        <v>-8</v>
      </c>
      <c r="C3" s="18">
        <f t="shared" ref="C3:C33" si="0">5*SIN(B3/2)-SQRT(B3+9)</f>
        <v>2.7840124765396412</v>
      </c>
    </row>
    <row r="4" spans="2:14" ht="19.5" x14ac:dyDescent="0.25">
      <c r="B4" s="19">
        <v>-7</v>
      </c>
      <c r="C4" s="19">
        <f t="shared" si="0"/>
        <v>0.33970257607500409</v>
      </c>
      <c r="G4">
        <v>10</v>
      </c>
      <c r="H4">
        <f>LOG10(G4)</f>
        <v>1</v>
      </c>
    </row>
    <row r="5" spans="2:14" ht="19.5" x14ac:dyDescent="0.25">
      <c r="B5" s="19">
        <v>-6</v>
      </c>
      <c r="C5" s="19">
        <f t="shared" si="0"/>
        <v>-2.4376508478682135</v>
      </c>
    </row>
    <row r="6" spans="2:14" ht="19.5" x14ac:dyDescent="0.25">
      <c r="B6" s="18">
        <v>-5</v>
      </c>
      <c r="C6" s="18">
        <f t="shared" si="0"/>
        <v>-4.9923607205197822</v>
      </c>
    </row>
    <row r="7" spans="2:14" ht="19.5" x14ac:dyDescent="0.25">
      <c r="B7" s="18">
        <v>-4</v>
      </c>
      <c r="C7" s="18">
        <f t="shared" si="0"/>
        <v>-6.7825551116281986</v>
      </c>
    </row>
    <row r="8" spans="2:14" ht="19.5" x14ac:dyDescent="0.25">
      <c r="B8" s="18">
        <v>-3</v>
      </c>
      <c r="C8" s="18">
        <f t="shared" si="0"/>
        <v>-7.4369646758034502</v>
      </c>
    </row>
    <row r="9" spans="2:14" ht="19.5" x14ac:dyDescent="0.25">
      <c r="B9" s="18">
        <v>-2</v>
      </c>
      <c r="C9" s="18">
        <f t="shared" si="0"/>
        <v>-6.8531062351040735</v>
      </c>
    </row>
    <row r="10" spans="2:14" ht="19.5" x14ac:dyDescent="0.25">
      <c r="B10" s="18">
        <v>-1</v>
      </c>
      <c r="C10" s="18">
        <f t="shared" si="0"/>
        <v>-5.2255548177672058</v>
      </c>
    </row>
    <row r="11" spans="2:14" ht="19.5" x14ac:dyDescent="0.25">
      <c r="B11" s="18">
        <v>0</v>
      </c>
      <c r="C11" s="18">
        <f t="shared" si="0"/>
        <v>-3</v>
      </c>
    </row>
    <row r="12" spans="2:14" ht="19.5" x14ac:dyDescent="0.25">
      <c r="B12" s="19">
        <v>1</v>
      </c>
      <c r="C12" s="19">
        <f t="shared" si="0"/>
        <v>-0.7651499671473645</v>
      </c>
    </row>
    <row r="13" spans="2:14" ht="19.5" x14ac:dyDescent="0.25">
      <c r="B13" s="19">
        <v>2</v>
      </c>
      <c r="C13" s="19">
        <f t="shared" si="0"/>
        <v>0.89073013368408294</v>
      </c>
      <c r="M13" t="s">
        <v>27</v>
      </c>
    </row>
    <row r="14" spans="2:14" ht="19.5" x14ac:dyDescent="0.25">
      <c r="B14" s="18">
        <v>3</v>
      </c>
      <c r="C14" s="18">
        <f t="shared" si="0"/>
        <v>1.523373317882518</v>
      </c>
      <c r="L14">
        <f>(M14*PI())/180</f>
        <v>0.52359877559829882</v>
      </c>
      <c r="M14">
        <v>30</v>
      </c>
      <c r="N14">
        <f>SIN(L14)</f>
        <v>0.49999999999999994</v>
      </c>
    </row>
    <row r="15" spans="2:14" ht="19.5" x14ac:dyDescent="0.25">
      <c r="B15" s="19">
        <v>4</v>
      </c>
      <c r="C15" s="19">
        <f t="shared" si="0"/>
        <v>0.94093585866441964</v>
      </c>
    </row>
    <row r="16" spans="2:14" ht="19.5" x14ac:dyDescent="0.25">
      <c r="B16" s="19">
        <v>5</v>
      </c>
      <c r="C16" s="19">
        <f t="shared" si="0"/>
        <v>-0.74929666625415869</v>
      </c>
    </row>
    <row r="17" spans="2:3" ht="19.5" x14ac:dyDescent="0.25">
      <c r="B17" s="18">
        <v>6</v>
      </c>
      <c r="C17" s="18">
        <f t="shared" si="0"/>
        <v>-3.1673833059080811</v>
      </c>
    </row>
    <row r="18" spans="2:3" ht="19.5" x14ac:dyDescent="0.25">
      <c r="B18" s="18">
        <v>7</v>
      </c>
      <c r="C18" s="18">
        <f t="shared" si="0"/>
        <v>-5.7539161384480995</v>
      </c>
    </row>
    <row r="19" spans="2:3" ht="19.5" x14ac:dyDescent="0.25">
      <c r="B19" s="18">
        <v>8</v>
      </c>
      <c r="C19" s="18">
        <f t="shared" si="0"/>
        <v>-7.9071181021573018</v>
      </c>
    </row>
    <row r="20" spans="2:3" ht="19.5" x14ac:dyDescent="0.25">
      <c r="B20" s="18">
        <v>9</v>
      </c>
      <c r="C20" s="18">
        <f t="shared" si="0"/>
        <v>-9.1302912754447689</v>
      </c>
    </row>
    <row r="21" spans="2:3" ht="19.5" x14ac:dyDescent="0.25">
      <c r="B21" s="18">
        <v>10</v>
      </c>
      <c r="C21" s="18">
        <f t="shared" si="0"/>
        <v>-9.1535203168563655</v>
      </c>
    </row>
    <row r="22" spans="2:3" ht="19.5" x14ac:dyDescent="0.25">
      <c r="B22" s="18">
        <v>11</v>
      </c>
      <c r="C22" s="18">
        <f t="shared" si="0"/>
        <v>-7.9998375828515389</v>
      </c>
    </row>
    <row r="23" spans="2:3" ht="19.5" x14ac:dyDescent="0.25">
      <c r="B23" s="18">
        <v>12</v>
      </c>
      <c r="C23" s="18">
        <f t="shared" si="0"/>
        <v>-5.9796531859504691</v>
      </c>
    </row>
    <row r="24" spans="2:3" ht="19.5" x14ac:dyDescent="0.25">
      <c r="B24" s="18">
        <v>13</v>
      </c>
      <c r="C24" s="18">
        <f t="shared" si="0"/>
        <v>-3.614815819384352</v>
      </c>
    </row>
    <row r="25" spans="2:3" ht="19.5" x14ac:dyDescent="0.25">
      <c r="B25" s="18">
        <v>14</v>
      </c>
      <c r="C25" s="18">
        <f t="shared" si="0"/>
        <v>-1.5108985297187738</v>
      </c>
    </row>
    <row r="26" spans="2:3" ht="19.5" x14ac:dyDescent="0.25">
      <c r="B26" s="18">
        <v>15</v>
      </c>
      <c r="C26" s="18">
        <f t="shared" si="0"/>
        <v>-0.20897960169266128</v>
      </c>
    </row>
    <row r="27" spans="2:3" ht="19.5" x14ac:dyDescent="0.25">
      <c r="B27" s="18">
        <f>B26+0.2</f>
        <v>15.2</v>
      </c>
      <c r="C27" s="18">
        <f t="shared" si="0"/>
        <v>-7.9751190342105538E-2</v>
      </c>
    </row>
    <row r="28" spans="2:3" ht="19.5" x14ac:dyDescent="0.25">
      <c r="B28" s="18">
        <f t="shared" ref="B28:B34" si="1">B27+0.2</f>
        <v>15.399999999999999</v>
      </c>
      <c r="C28" s="18">
        <f t="shared" si="0"/>
        <v>1.2055552936134362E-3</v>
      </c>
    </row>
    <row r="29" spans="2:3" ht="19.5" x14ac:dyDescent="0.25">
      <c r="B29" s="18">
        <f t="shared" si="1"/>
        <v>15.599999999999998</v>
      </c>
      <c r="C29" s="18">
        <f t="shared" si="0"/>
        <v>3.287801981812688E-2</v>
      </c>
    </row>
    <row r="30" spans="2:3" ht="19.5" x14ac:dyDescent="0.25">
      <c r="B30" s="18">
        <f t="shared" si="1"/>
        <v>15.799999999999997</v>
      </c>
      <c r="C30" s="18">
        <f t="shared" si="0"/>
        <v>1.4746870003367718E-2</v>
      </c>
    </row>
    <row r="31" spans="2:3" ht="19.5" x14ac:dyDescent="0.25">
      <c r="B31" s="18">
        <f t="shared" si="1"/>
        <v>15.999999999999996</v>
      </c>
      <c r="C31" s="18">
        <f t="shared" si="0"/>
        <v>-5.3208766883090064E-2</v>
      </c>
    </row>
    <row r="32" spans="2:3" ht="19.5" x14ac:dyDescent="0.25">
      <c r="B32" s="18">
        <f t="shared" si="1"/>
        <v>16.199999999999996</v>
      </c>
      <c r="C32" s="18">
        <f t="shared" si="0"/>
        <v>-0.17051110497901867</v>
      </c>
    </row>
    <row r="33" spans="2:3" ht="19.5" x14ac:dyDescent="0.25">
      <c r="B33" s="18">
        <f t="shared" si="1"/>
        <v>16.399999999999995</v>
      </c>
      <c r="C33" s="18">
        <f t="shared" si="0"/>
        <v>-0.33618848394279155</v>
      </c>
    </row>
    <row r="34" spans="2:3" ht="19.5" x14ac:dyDescent="0.25">
      <c r="B34" s="18">
        <f t="shared" si="1"/>
        <v>16.599999999999994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bissec</vt:lpstr>
      <vt:lpstr>posfalsa</vt:lpstr>
      <vt:lpstr>newton</vt:lpstr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Alexandre Oliveira</dc:creator>
  <cp:lastModifiedBy>Paulo Alexandre Oliveira</cp:lastModifiedBy>
  <dcterms:created xsi:type="dcterms:W3CDTF">2021-04-09T20:29:08Z</dcterms:created>
  <dcterms:modified xsi:type="dcterms:W3CDTF">2022-09-05T01:27:53Z</dcterms:modified>
</cp:coreProperties>
</file>